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с рабочего компа 01_09_2019\вторая работа\Термаль\балансы Термаль\раскрытие инф\ЭЭ\"/>
    </mc:Choice>
  </mc:AlternateContent>
  <bookViews>
    <workbookView xWindow="-60" yWindow="210" windowWidth="11400" windowHeight="11760" activeTab="1"/>
  </bookViews>
  <sheets>
    <sheet name="сведения о ТСО" sheetId="1" r:id="rId1"/>
    <sheet name="бананс ээ и мощности" sheetId="6" r:id="rId2"/>
  </sheets>
  <externalReferences>
    <externalReference r:id="rId3"/>
    <externalReference r:id="rId4"/>
  </externalReferences>
  <definedNames>
    <definedName name="org">[1]Титульный!$G$18</definedName>
  </definedNames>
  <calcPr calcId="162913"/>
</workbook>
</file>

<file path=xl/calcChain.xml><?xml version="1.0" encoding="utf-8"?>
<calcChain xmlns="http://schemas.openxmlformats.org/spreadsheetml/2006/main">
  <c r="F149" i="6" l="1"/>
  <c r="I146" i="6"/>
  <c r="F146" i="6"/>
  <c r="G144" i="6"/>
  <c r="G143" i="6"/>
  <c r="K142" i="6"/>
  <c r="J142" i="6"/>
  <c r="J140" i="6" s="1"/>
  <c r="I142" i="6"/>
  <c r="I140" i="6" s="1"/>
  <c r="G140" i="6" s="1"/>
  <c r="H142" i="6"/>
  <c r="G142" i="6" s="1"/>
  <c r="G141" i="6"/>
  <c r="K140" i="6"/>
  <c r="H140" i="6"/>
  <c r="G139" i="6"/>
  <c r="G138" i="6"/>
  <c r="G137" i="6"/>
  <c r="K136" i="6"/>
  <c r="J136" i="6"/>
  <c r="I136" i="6"/>
  <c r="H136" i="6"/>
  <c r="G136" i="6"/>
  <c r="G135" i="6"/>
  <c r="G134" i="6"/>
  <c r="K133" i="6"/>
  <c r="K131" i="6" s="1"/>
  <c r="K130" i="6" s="1"/>
  <c r="J133" i="6"/>
  <c r="J131" i="6" s="1"/>
  <c r="J130" i="6" s="1"/>
  <c r="I133" i="6"/>
  <c r="H133" i="6"/>
  <c r="G132" i="6"/>
  <c r="I131" i="6"/>
  <c r="H131" i="6"/>
  <c r="I130" i="6"/>
  <c r="K129" i="6"/>
  <c r="K126" i="6" s="1"/>
  <c r="K124" i="6" s="1"/>
  <c r="J129" i="6"/>
  <c r="G129" i="6" s="1"/>
  <c r="G128" i="6"/>
  <c r="J127" i="6"/>
  <c r="J126" i="6" s="1"/>
  <c r="J124" i="6" s="1"/>
  <c r="G127" i="6"/>
  <c r="I126" i="6"/>
  <c r="I124" i="6" s="1"/>
  <c r="H126" i="6"/>
  <c r="G125" i="6"/>
  <c r="G122" i="6"/>
  <c r="G121" i="6"/>
  <c r="K120" i="6"/>
  <c r="J120" i="6"/>
  <c r="J118" i="6" s="1"/>
  <c r="I120" i="6"/>
  <c r="G120" i="6" s="1"/>
  <c r="H120" i="6"/>
  <c r="G119" i="6"/>
  <c r="K118" i="6"/>
  <c r="H118" i="6"/>
  <c r="G117" i="6"/>
  <c r="G116" i="6"/>
  <c r="G115" i="6"/>
  <c r="K114" i="6"/>
  <c r="J114" i="6"/>
  <c r="I114" i="6"/>
  <c r="H114" i="6"/>
  <c r="G114" i="6"/>
  <c r="G113" i="6"/>
  <c r="G112" i="6"/>
  <c r="G111" i="6"/>
  <c r="G110" i="6"/>
  <c r="G109" i="6"/>
  <c r="G108" i="6"/>
  <c r="K107" i="6"/>
  <c r="K100" i="6" s="1"/>
  <c r="K98" i="6" s="1"/>
  <c r="K97" i="6" s="1"/>
  <c r="J107" i="6"/>
  <c r="G107" i="6" s="1"/>
  <c r="I107" i="6"/>
  <c r="H107" i="6"/>
  <c r="G106" i="6"/>
  <c r="G105" i="6"/>
  <c r="K104" i="6"/>
  <c r="J104" i="6"/>
  <c r="I104" i="6"/>
  <c r="G104" i="6" s="1"/>
  <c r="H104" i="6"/>
  <c r="G103" i="6"/>
  <c r="G102" i="6"/>
  <c r="K101" i="6"/>
  <c r="J101" i="6"/>
  <c r="I101" i="6"/>
  <c r="H101" i="6"/>
  <c r="G101" i="6" s="1"/>
  <c r="I100" i="6"/>
  <c r="I98" i="6" s="1"/>
  <c r="I97" i="6" s="1"/>
  <c r="G99" i="6"/>
  <c r="G96" i="6"/>
  <c r="G95" i="6"/>
  <c r="G94" i="6"/>
  <c r="K93" i="6"/>
  <c r="J93" i="6"/>
  <c r="I93" i="6"/>
  <c r="I91" i="6" s="1"/>
  <c r="H93" i="6"/>
  <c r="G93" i="6" s="1"/>
  <c r="G92" i="6"/>
  <c r="K91" i="6"/>
  <c r="J91" i="6"/>
  <c r="H89" i="6"/>
  <c r="G89" i="6" s="1"/>
  <c r="G88" i="6"/>
  <c r="G87" i="6"/>
  <c r="K84" i="6"/>
  <c r="J84" i="6"/>
  <c r="I84" i="6"/>
  <c r="H84" i="6"/>
  <c r="G84" i="6" s="1"/>
  <c r="G83" i="6"/>
  <c r="G82" i="6"/>
  <c r="G81" i="6"/>
  <c r="G80" i="6"/>
  <c r="G79" i="6"/>
  <c r="G78" i="6"/>
  <c r="G77" i="6"/>
  <c r="K74" i="6"/>
  <c r="J74" i="6"/>
  <c r="I74" i="6"/>
  <c r="I68" i="6" s="1"/>
  <c r="H74" i="6"/>
  <c r="G74" i="6" s="1"/>
  <c r="G73" i="6"/>
  <c r="G72" i="6"/>
  <c r="G71" i="6"/>
  <c r="G70" i="6"/>
  <c r="G69" i="6"/>
  <c r="K68" i="6"/>
  <c r="J68" i="6"/>
  <c r="G67" i="6"/>
  <c r="G66" i="6"/>
  <c r="G65" i="6"/>
  <c r="G64" i="6"/>
  <c r="G63" i="6"/>
  <c r="K62" i="6"/>
  <c r="J62" i="6"/>
  <c r="I62" i="6"/>
  <c r="H62" i="6"/>
  <c r="G62" i="6" s="1"/>
  <c r="K59" i="6"/>
  <c r="J59" i="6"/>
  <c r="I59" i="6"/>
  <c r="H59" i="6"/>
  <c r="G59" i="6" s="1"/>
  <c r="K56" i="6"/>
  <c r="J56" i="6"/>
  <c r="G56" i="6" s="1"/>
  <c r="I56" i="6"/>
  <c r="H56" i="6"/>
  <c r="K53" i="6"/>
  <c r="K51" i="6" s="1"/>
  <c r="K85" i="6" s="1"/>
  <c r="J53" i="6"/>
  <c r="I53" i="6"/>
  <c r="H53" i="6"/>
  <c r="H51" i="6" s="1"/>
  <c r="G53" i="6"/>
  <c r="G52" i="6"/>
  <c r="I51" i="6"/>
  <c r="I85" i="6" s="1"/>
  <c r="K48" i="6"/>
  <c r="J48" i="6"/>
  <c r="I48" i="6"/>
  <c r="H48" i="6"/>
  <c r="G48" i="6"/>
  <c r="G47" i="6"/>
  <c r="G46" i="6"/>
  <c r="G45" i="6"/>
  <c r="G44" i="6"/>
  <c r="G43" i="6"/>
  <c r="G42" i="6"/>
  <c r="G41" i="6"/>
  <c r="K38" i="6"/>
  <c r="K32" i="6" s="1"/>
  <c r="J38" i="6"/>
  <c r="I38" i="6"/>
  <c r="H38" i="6"/>
  <c r="H32" i="6" s="1"/>
  <c r="G32" i="6" s="1"/>
  <c r="G38" i="6"/>
  <c r="G37" i="6"/>
  <c r="G36" i="6"/>
  <c r="G35" i="6"/>
  <c r="G34" i="6"/>
  <c r="G33" i="6"/>
  <c r="J32" i="6"/>
  <c r="I32" i="6"/>
  <c r="G31" i="6"/>
  <c r="G30" i="6"/>
  <c r="G29" i="6"/>
  <c r="G28" i="6"/>
  <c r="G27" i="6"/>
  <c r="K26" i="6"/>
  <c r="J26" i="6"/>
  <c r="I26" i="6"/>
  <c r="H26" i="6"/>
  <c r="G26" i="6"/>
  <c r="K23" i="6"/>
  <c r="J23" i="6"/>
  <c r="I23" i="6"/>
  <c r="H23" i="6"/>
  <c r="G23" i="6" s="1"/>
  <c r="K20" i="6"/>
  <c r="J20" i="6"/>
  <c r="I20" i="6"/>
  <c r="G20" i="6" s="1"/>
  <c r="H20" i="6"/>
  <c r="K17" i="6"/>
  <c r="K15" i="6" s="1"/>
  <c r="J17" i="6"/>
  <c r="G17" i="6" s="1"/>
  <c r="I17" i="6"/>
  <c r="H17" i="6"/>
  <c r="G16" i="6"/>
  <c r="H15" i="6"/>
  <c r="D9" i="6"/>
  <c r="K49" i="6" l="1"/>
  <c r="G126" i="6"/>
  <c r="G131" i="6"/>
  <c r="I15" i="6"/>
  <c r="I49" i="6" s="1"/>
  <c r="J51" i="6"/>
  <c r="J85" i="6" s="1"/>
  <c r="J100" i="6"/>
  <c r="J98" i="6" s="1"/>
  <c r="J97" i="6" s="1"/>
  <c r="G133" i="6"/>
  <c r="J15" i="6"/>
  <c r="J49" i="6" s="1"/>
  <c r="H49" i="6"/>
  <c r="G49" i="6" s="1"/>
  <c r="H68" i="6"/>
  <c r="G68" i="6" s="1"/>
  <c r="H91" i="6"/>
  <c r="G91" i="6" s="1"/>
  <c r="I118" i="6"/>
  <c r="G118" i="6" s="1"/>
  <c r="H124" i="6"/>
  <c r="G124" i="6" s="1"/>
  <c r="H100" i="6"/>
  <c r="H130" i="6"/>
  <c r="G130" i="6" s="1"/>
  <c r="G15" i="6" l="1"/>
  <c r="H85" i="6"/>
  <c r="G85" i="6" s="1"/>
  <c r="G100" i="6"/>
  <c r="H98" i="6"/>
  <c r="G51" i="6"/>
  <c r="G98" i="6" l="1"/>
  <c r="H97" i="6"/>
  <c r="G97" i="6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<sst xmlns="http://schemas.openxmlformats.org/spreadsheetml/2006/main" count="440" uniqueCount="365">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</sst>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18" fillId="0" borderId="0" xfId="42" applyFont="1" applyAlignment="1" applyProtection="1">
      <alignment horizontal="center" vertical="center"/>
    </xf>
    <xf numFmtId="0" fontId="23" fillId="0" borderId="14" xfId="44" applyFont="1" applyBorder="1" applyAlignment="1" applyProtection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01_09_2019/&#1074;&#1090;&#1086;&#1088;&#1072;&#1103;%20&#1088;&#1072;&#1073;&#1086;&#1090;&#1072;/&#1058;&#1077;&#1088;&#1084;&#1072;&#1083;&#1100;/&#1045;&#1048;&#1040;&#1057;%202020/46EP.STX(v1.0)%20&#1086;&#1082;&#1090;&#1103;&#1073;&#1088;&#1100;%2020%20&#1058;&#1077;&#1088;&#1084;&#1072;&#1083;&#1100;__&#1085;&#1072;%20&#1089;&#1072;&#1081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7" sqref="C7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2020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9"/>
  <sheetViews>
    <sheetView tabSelected="1" topLeftCell="C7" workbookViewId="0">
      <selection activeCell="E16" sqref="E16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9" t="s">
        <v>0</v>
      </c>
      <c r="E8" s="99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100" t="s">
        <v>80</v>
      </c>
      <c r="E11" s="102" t="s">
        <v>37</v>
      </c>
      <c r="F11" s="102" t="s">
        <v>38</v>
      </c>
      <c r="G11" s="102" t="s">
        <v>39</v>
      </c>
      <c r="H11" s="102" t="s">
        <v>40</v>
      </c>
      <c r="I11" s="102"/>
      <c r="J11" s="102"/>
      <c r="K11" s="104"/>
      <c r="L11" s="30"/>
    </row>
    <row r="12" spans="1:77" ht="15" customHeight="1">
      <c r="C12" s="40"/>
      <c r="D12" s="101"/>
      <c r="E12" s="103"/>
      <c r="F12" s="103"/>
      <c r="G12" s="103"/>
      <c r="H12" s="91" t="s">
        <v>41</v>
      </c>
      <c r="I12" s="91" t="s">
        <v>42</v>
      </c>
      <c r="J12" s="91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96" t="s">
        <v>81</v>
      </c>
      <c r="E14" s="97"/>
      <c r="F14" s="97"/>
      <c r="G14" s="97"/>
      <c r="H14" s="97"/>
      <c r="I14" s="97"/>
      <c r="J14" s="97"/>
      <c r="K14" s="98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976.43700000000001</v>
      </c>
      <c r="H15" s="59">
        <f>H16+H17+H20+H23</f>
        <v>976.43700000000001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976.43700000000001</v>
      </c>
      <c r="H16" s="62">
        <v>976.43700000000001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984.53715880000004</v>
      </c>
      <c r="H26" s="59">
        <f>H28+H29+H30</f>
        <v>0</v>
      </c>
      <c r="I26" s="59">
        <f>I27+I29+I30</f>
        <v>0</v>
      </c>
      <c r="J26" s="59">
        <f>J27+J28+J30</f>
        <v>976.43700000000001</v>
      </c>
      <c r="K26" s="59">
        <f>K27+K28+K29</f>
        <v>8.1001588000000009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976.43700000000001</v>
      </c>
      <c r="H27" s="72"/>
      <c r="I27" s="62"/>
      <c r="J27" s="62">
        <v>976.43700000000001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8.1001588000000009</v>
      </c>
      <c r="H29" s="62"/>
      <c r="I29" s="62"/>
      <c r="J29" s="72"/>
      <c r="K29" s="62">
        <v>8.1001588000000009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613.75400000000002</v>
      </c>
      <c r="H32" s="59">
        <f>H33+H35+H38+H41</f>
        <v>0</v>
      </c>
      <c r="I32" s="59">
        <f>I33+I35+I38+I41</f>
        <v>0</v>
      </c>
      <c r="J32" s="59">
        <f>J33+J35+J38+J41</f>
        <v>606.03</v>
      </c>
      <c r="K32" s="59">
        <f>K33+K35+K38+K41</f>
        <v>7.7240000000000002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613.75400000000002</v>
      </c>
      <c r="H33" s="62"/>
      <c r="I33" s="62"/>
      <c r="J33" s="62">
        <v>606.03</v>
      </c>
      <c r="K33" s="62">
        <v>7.7240000000000002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984.53715880000004</v>
      </c>
      <c r="H42" s="62">
        <v>976.43700000000001</v>
      </c>
      <c r="I42" s="62"/>
      <c r="J42" s="62">
        <v>8.1001588000000009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315.13099999999997</v>
      </c>
      <c r="H44" s="62"/>
      <c r="I44" s="62"/>
      <c r="J44" s="62">
        <v>315.13099999999997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47.552</v>
      </c>
      <c r="H45" s="62"/>
      <c r="I45" s="62"/>
      <c r="J45" s="62">
        <v>47.175841200000001</v>
      </c>
      <c r="K45" s="62">
        <v>0.37615880000000002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16.132000000000001</v>
      </c>
      <c r="H46" s="62"/>
      <c r="I46" s="62"/>
      <c r="J46" s="62">
        <v>16.132000000000001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31.42</v>
      </c>
      <c r="H47" s="62"/>
      <c r="I47" s="62"/>
      <c r="J47" s="62">
        <v>31.043841200000003</v>
      </c>
      <c r="K47" s="62">
        <v>0.37615880000000002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16.131999999999998</v>
      </c>
      <c r="H48" s="59">
        <f>H45-H47</f>
        <v>0</v>
      </c>
      <c r="I48" s="59">
        <f>I45-I47</f>
        <v>0</v>
      </c>
      <c r="J48" s="59">
        <f>J45-J47</f>
        <v>16.131999999999998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0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0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96" t="s">
        <v>155</v>
      </c>
      <c r="E50" s="97"/>
      <c r="F50" s="97"/>
      <c r="G50" s="97"/>
      <c r="H50" s="97"/>
      <c r="I50" s="97"/>
      <c r="J50" s="97"/>
      <c r="K50" s="98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2.9</v>
      </c>
      <c r="H51" s="59">
        <f>H52+H53+H56+H59</f>
        <v>2.9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2.9</v>
      </c>
      <c r="H52" s="62">
        <v>2.9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2.8010573232272029</v>
      </c>
      <c r="H62" s="59">
        <f>H64+H65+H66</f>
        <v>0</v>
      </c>
      <c r="I62" s="59">
        <f>I63+I65+I66</f>
        <v>0</v>
      </c>
      <c r="J62" s="59">
        <f>J63+J64+J66</f>
        <v>2.7770000000000001</v>
      </c>
      <c r="K62" s="59">
        <f>K63+K64+K65</f>
        <v>2.4057323227202575E-2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2.7770000000000001</v>
      </c>
      <c r="H63" s="72"/>
      <c r="I63" s="62"/>
      <c r="J63" s="62">
        <v>2.7770000000000001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2.4057323227202575E-2</v>
      </c>
      <c r="H65" s="62"/>
      <c r="I65" s="62"/>
      <c r="J65" s="72"/>
      <c r="K65" s="62">
        <v>2.4057323227202575E-2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1.7455246554565218</v>
      </c>
      <c r="H68" s="59">
        <f>H69+H71+H74+H77</f>
        <v>0</v>
      </c>
      <c r="I68" s="59">
        <f>I69+I71+I74+I77</f>
        <v>0</v>
      </c>
      <c r="J68" s="59">
        <f>J69+J71+J74+J77</f>
        <v>1.7235574952608308</v>
      </c>
      <c r="K68" s="59">
        <f>K69+K71+K74+K77</f>
        <v>2.196716019569107E-2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1.7455246554565218</v>
      </c>
      <c r="H69" s="62"/>
      <c r="I69" s="62"/>
      <c r="J69" s="62">
        <v>1.7235574952608308</v>
      </c>
      <c r="K69" s="62">
        <v>2.196716019569107E-2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2.8000369608972213</v>
      </c>
      <c r="H78" s="62">
        <v>2.7770000000000001</v>
      </c>
      <c r="I78" s="62"/>
      <c r="J78" s="62">
        <v>2.3036960897221227E-2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0.89623681507357877</v>
      </c>
      <c r="H80" s="62"/>
      <c r="I80" s="62"/>
      <c r="J80" s="62">
        <v>0.89623681507357877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0.13523852946989925</v>
      </c>
      <c r="H81" s="62"/>
      <c r="I81" s="62"/>
      <c r="J81" s="62">
        <v>0.13416872876836911</v>
      </c>
      <c r="K81" s="62">
        <v>1.0698007015301552E-3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4.5879625618447474E-2</v>
      </c>
      <c r="H82" s="62"/>
      <c r="I82" s="62"/>
      <c r="J82" s="62">
        <v>4.5879625618447474E-2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8.935890385145176E-2</v>
      </c>
      <c r="H83" s="62"/>
      <c r="I83" s="62"/>
      <c r="J83" s="62">
        <v>8.8289103149921611E-2</v>
      </c>
      <c r="K83" s="62">
        <v>1.0698007015301552E-3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4.5879625618447495E-2</v>
      </c>
      <c r="H84" s="59">
        <f>H81-H83</f>
        <v>0</v>
      </c>
      <c r="I84" s="59">
        <f>I81-I83</f>
        <v>0</v>
      </c>
      <c r="J84" s="59">
        <f>J81-J83</f>
        <v>4.5879625618447495E-2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0.12402036232998112</v>
      </c>
      <c r="H85" s="59">
        <f>(H51+H62+H67)-(H68+H78+H79+H80+H81)</f>
        <v>0.12299999999999978</v>
      </c>
      <c r="I85" s="59">
        <f>(I51+I62+I67)-(I68+I78+I79+I80+I81)</f>
        <v>0</v>
      </c>
      <c r="J85" s="59">
        <f>(J51+J62+J67)-(J68+J78+J79+J80+J81)</f>
        <v>0</v>
      </c>
      <c r="K85" s="59">
        <f>(K51+K62+K67)-(K68+K78+K79+K80+K81)</f>
        <v>1.0203623299813482E-3</v>
      </c>
      <c r="L85" s="31"/>
      <c r="M85" s="47"/>
      <c r="P85" s="60">
        <v>500</v>
      </c>
    </row>
    <row r="86" spans="3:16" s="28" customFormat="1" ht="15" customHeight="1">
      <c r="C86" s="44"/>
      <c r="D86" s="96" t="s">
        <v>215</v>
      </c>
      <c r="E86" s="97"/>
      <c r="F86" s="97"/>
      <c r="G86" s="97"/>
      <c r="H86" s="97"/>
      <c r="I86" s="97"/>
      <c r="J86" s="97"/>
      <c r="K86" s="98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2.7770000000000001</v>
      </c>
      <c r="H88" s="62">
        <v>2.7770000000000001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3.7229999999999999</v>
      </c>
      <c r="H89" s="62">
        <f>H87-H88</f>
        <v>3.7229999999999999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96" t="s">
        <v>222</v>
      </c>
      <c r="E90" s="97"/>
      <c r="F90" s="97"/>
      <c r="G90" s="97"/>
      <c r="H90" s="97"/>
      <c r="I90" s="97"/>
      <c r="J90" s="97"/>
      <c r="K90" s="98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613.75400000000002</v>
      </c>
      <c r="H91" s="59">
        <f>SUM(H92:H93)</f>
        <v>0</v>
      </c>
      <c r="I91" s="59">
        <f>SUM(I92:I93)</f>
        <v>0</v>
      </c>
      <c r="J91" s="59">
        <f>SUM(J92:J93)</f>
        <v>606.03</v>
      </c>
      <c r="K91" s="59">
        <f>SUM(K92:K93)</f>
        <v>7.7240000000000002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613.75400000000002</v>
      </c>
      <c r="H92" s="81"/>
      <c r="I92" s="81"/>
      <c r="J92" s="81">
        <v>606.03</v>
      </c>
      <c r="K92" s="81">
        <v>7.7240000000000002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96" t="s">
        <v>309</v>
      </c>
      <c r="E123" s="97"/>
      <c r="F123" s="97"/>
      <c r="G123" s="97"/>
      <c r="H123" s="97"/>
      <c r="I123" s="97"/>
      <c r="J123" s="97"/>
      <c r="K123" s="98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453.31256685999995</v>
      </c>
      <c r="H124" s="82">
        <f>SUM( H125:H126)</f>
        <v>0</v>
      </c>
      <c r="I124" s="82">
        <f>SUM( I125:I126)</f>
        <v>0</v>
      </c>
      <c r="J124" s="82">
        <f>SUM( J125:J126)</f>
        <v>447.60769769999996</v>
      </c>
      <c r="K124" s="82">
        <f>SUM( K125:K126)</f>
        <v>5.7048691600000003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453.31256685999995</v>
      </c>
      <c r="H125" s="81"/>
      <c r="I125" s="81"/>
      <c r="J125" s="81">
        <v>447.60769769999996</v>
      </c>
      <c r="K125" s="81">
        <v>5.7048691600000003</v>
      </c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0</v>
      </c>
      <c r="H126" s="82">
        <f>H127+H129</f>
        <v>0</v>
      </c>
      <c r="I126" s="82">
        <f>I127+I129</f>
        <v>0</v>
      </c>
      <c r="J126" s="82">
        <f>J127+J129</f>
        <v>0</v>
      </c>
      <c r="K126" s="82">
        <f>K127+K129</f>
        <v>0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0</v>
      </c>
      <c r="H127" s="81"/>
      <c r="I127" s="81"/>
      <c r="J127" s="81">
        <f>1.634*0/1000</f>
        <v>0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0</v>
      </c>
      <c r="H129" s="81"/>
      <c r="I129" s="81"/>
      <c r="J129" s="81">
        <f>J33*0</f>
        <v>0</v>
      </c>
      <c r="K129" s="81">
        <f>K33*0</f>
        <v>0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4" t="str">
        <f>IF([2]Титульный!G45="","",[2]Титульный!G45)</f>
        <v>главный инженер</v>
      </c>
      <c r="G146" s="94"/>
      <c r="H146" s="51"/>
      <c r="I146" s="94" t="str">
        <f>IF([2]Титульный!G44="","",[2]Титульный!G44)</f>
        <v>Дивнов Андрей Сергеевич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4" t="str">
        <f>IF([2]Титульный!G46="","",[2]Титульный!G46)</f>
        <v>8-831-4693984</v>
      </c>
      <c r="G149" s="94"/>
      <c r="H149" s="94"/>
      <c r="I149" s="47"/>
      <c r="J149" s="50" t="s">
        <v>61</v>
      </c>
      <c r="K149" s="90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7:G147"/>
    <mergeCell ref="I147:K147"/>
    <mergeCell ref="M147:N147"/>
    <mergeCell ref="F149:H149"/>
    <mergeCell ref="F150:H150"/>
    <mergeCell ref="D14:K14"/>
    <mergeCell ref="D50:K50"/>
    <mergeCell ref="D86:K86"/>
    <mergeCell ref="D90:K90"/>
    <mergeCell ref="D123:K123"/>
    <mergeCell ref="F146:G146"/>
    <mergeCell ref="I146:K146"/>
    <mergeCell ref="D8:E8"/>
    <mergeCell ref="D11:D12"/>
    <mergeCell ref="E11:E12"/>
    <mergeCell ref="F11:F12"/>
    <mergeCell ref="G11:G12"/>
    <mergeCell ref="H11:K11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бананс ээ и мощности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2016-04-27T05:05:47Z</dcterms:created>
  <dcterms:modified xsi:type="dcterms:W3CDTF">2020-12-13T07:52:45Z</dcterms:modified>
</cp:coreProperties>
</file>